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workbookProtection workbookPassword="DA61" lockStructure="1"/>
  <bookViews>
    <workbookView xWindow="160" yWindow="0" windowWidth="23740" windowHeight="14380" tabRatio="989"/>
  </bookViews>
  <sheets>
    <sheet name="90% dominants" sheetId="1" r:id="rId1"/>
    <sheet name="95% dominants" sheetId="2" r:id="rId2"/>
    <sheet name="97% dominants"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6" i="1" l="1"/>
  <c r="E6" i="1"/>
  <c r="F6" i="1"/>
  <c r="K6" i="1"/>
  <c r="L6" i="1"/>
  <c r="M6" i="1"/>
  <c r="D7" i="1"/>
  <c r="E7" i="1"/>
  <c r="F7" i="1"/>
  <c r="K7" i="1"/>
  <c r="L7" i="1"/>
  <c r="M7" i="1"/>
  <c r="D8" i="1"/>
  <c r="E8" i="1"/>
  <c r="F8" i="1"/>
  <c r="K8" i="1"/>
  <c r="L8" i="1"/>
  <c r="M8" i="1"/>
  <c r="D9" i="1"/>
  <c r="E9" i="1"/>
  <c r="F9" i="1"/>
  <c r="K9" i="1"/>
  <c r="L9" i="1"/>
  <c r="M9" i="1"/>
  <c r="D10" i="1"/>
  <c r="E10" i="1"/>
  <c r="F10" i="1"/>
  <c r="K10" i="1"/>
  <c r="L10" i="1"/>
  <c r="M10" i="1"/>
  <c r="D11" i="1"/>
  <c r="E11" i="1"/>
  <c r="F11" i="1"/>
  <c r="K11" i="1"/>
  <c r="L11" i="1"/>
  <c r="M11" i="1"/>
  <c r="D12" i="1"/>
  <c r="E12" i="1"/>
  <c r="F12" i="1"/>
  <c r="K12" i="1"/>
  <c r="L12" i="1"/>
  <c r="M12" i="1"/>
  <c r="D13" i="1"/>
  <c r="E13" i="1"/>
  <c r="F13" i="1"/>
  <c r="K13" i="1"/>
  <c r="L13" i="1"/>
  <c r="M13" i="1"/>
  <c r="D14" i="1"/>
  <c r="E14" i="1"/>
  <c r="F14" i="1"/>
  <c r="K14" i="1"/>
  <c r="L14" i="1"/>
  <c r="M14" i="1"/>
  <c r="D15" i="1"/>
  <c r="E15" i="1"/>
  <c r="F15" i="1"/>
  <c r="K15" i="1"/>
  <c r="L15" i="1"/>
  <c r="M15" i="1"/>
  <c r="D16" i="1"/>
  <c r="E16" i="1"/>
  <c r="F16" i="1"/>
  <c r="K16" i="1"/>
  <c r="L16" i="1"/>
  <c r="M16" i="1"/>
  <c r="D17" i="1"/>
  <c r="E17" i="1"/>
  <c r="F17" i="1"/>
  <c r="K17" i="1"/>
  <c r="L17" i="1"/>
  <c r="M17" i="1"/>
  <c r="D18" i="1"/>
  <c r="E18" i="1"/>
  <c r="F18" i="1"/>
  <c r="K18" i="1"/>
  <c r="L18" i="1"/>
  <c r="M18" i="1"/>
  <c r="D19" i="1"/>
  <c r="E19" i="1"/>
  <c r="F19" i="1"/>
  <c r="D20" i="1"/>
  <c r="E20" i="1"/>
  <c r="F20" i="1"/>
  <c r="D21" i="1"/>
  <c r="E21" i="1"/>
  <c r="F21" i="1"/>
  <c r="D22" i="1"/>
  <c r="E22" i="1"/>
  <c r="F22" i="1"/>
  <c r="D23" i="1"/>
  <c r="E23" i="1"/>
  <c r="F23" i="1"/>
  <c r="D24" i="1"/>
  <c r="E24" i="1"/>
  <c r="F24" i="1"/>
  <c r="D6" i="2"/>
  <c r="E6" i="2"/>
  <c r="F6" i="2"/>
  <c r="K6" i="2"/>
  <c r="L6" i="2"/>
  <c r="M6" i="2"/>
  <c r="D7" i="2"/>
  <c r="E7" i="2"/>
  <c r="F7" i="2"/>
  <c r="K7" i="2"/>
  <c r="L7" i="2"/>
  <c r="M7" i="2"/>
  <c r="D8" i="2"/>
  <c r="E8" i="2"/>
  <c r="F8" i="2"/>
  <c r="K8" i="2"/>
  <c r="L8" i="2"/>
  <c r="M8" i="2"/>
  <c r="D9" i="2"/>
  <c r="E9" i="2"/>
  <c r="F9" i="2"/>
  <c r="K9" i="2"/>
  <c r="L9" i="2"/>
  <c r="M9" i="2"/>
  <c r="D10" i="2"/>
  <c r="E10" i="2"/>
  <c r="F10" i="2"/>
  <c r="K10" i="2"/>
  <c r="L10" i="2"/>
  <c r="M10" i="2"/>
  <c r="D11" i="2"/>
  <c r="E11" i="2"/>
  <c r="F11" i="2"/>
  <c r="K11" i="2"/>
  <c r="L11" i="2"/>
  <c r="M11" i="2"/>
  <c r="D12" i="2"/>
  <c r="E12" i="2"/>
  <c r="F12" i="2"/>
  <c r="K12" i="2"/>
  <c r="L12" i="2"/>
  <c r="M12" i="2"/>
  <c r="D13" i="2"/>
  <c r="E13" i="2"/>
  <c r="F13" i="2"/>
  <c r="K13" i="2"/>
  <c r="L13" i="2"/>
  <c r="M13" i="2"/>
  <c r="D14" i="2"/>
  <c r="E14" i="2"/>
  <c r="F14" i="2"/>
  <c r="K14" i="2"/>
  <c r="L14" i="2"/>
  <c r="M14" i="2"/>
  <c r="D15" i="2"/>
  <c r="E15" i="2"/>
  <c r="F15" i="2"/>
  <c r="K15" i="2"/>
  <c r="L15" i="2"/>
  <c r="M15" i="2"/>
  <c r="D16" i="2"/>
  <c r="E16" i="2"/>
  <c r="F16" i="2"/>
  <c r="K16" i="2"/>
  <c r="L16" i="2"/>
  <c r="M16" i="2"/>
  <c r="D17" i="2"/>
  <c r="E17" i="2"/>
  <c r="F17" i="2"/>
  <c r="K17" i="2"/>
  <c r="L17" i="2"/>
  <c r="M17" i="2"/>
  <c r="D18" i="2"/>
  <c r="E18" i="2"/>
  <c r="F18" i="2"/>
  <c r="K18" i="2"/>
  <c r="L18" i="2"/>
  <c r="M18" i="2"/>
  <c r="D19" i="2"/>
  <c r="E19" i="2"/>
  <c r="F19" i="2"/>
  <c r="K19" i="2"/>
  <c r="L19" i="2"/>
  <c r="M19" i="2"/>
  <c r="D20" i="2"/>
  <c r="E20" i="2"/>
  <c r="F20" i="2"/>
  <c r="K20" i="2"/>
  <c r="L20" i="2"/>
  <c r="M20" i="2"/>
  <c r="D21" i="2"/>
  <c r="E21" i="2"/>
  <c r="F21" i="2"/>
  <c r="K21" i="2"/>
  <c r="L21" i="2"/>
  <c r="M21" i="2"/>
  <c r="D22" i="2"/>
  <c r="E22" i="2"/>
  <c r="F22" i="2"/>
  <c r="K22" i="2"/>
  <c r="L22" i="2"/>
  <c r="M22" i="2"/>
  <c r="D23" i="2"/>
  <c r="E23" i="2"/>
  <c r="F23" i="2"/>
  <c r="K23" i="2"/>
  <c r="L23" i="2"/>
  <c r="M23" i="2"/>
  <c r="D24" i="2"/>
  <c r="E24" i="2"/>
  <c r="F24" i="2"/>
  <c r="K24" i="2"/>
  <c r="L24" i="2"/>
  <c r="M24" i="2"/>
  <c r="D25" i="2"/>
  <c r="E25" i="2"/>
  <c r="F25" i="2"/>
  <c r="D26" i="2"/>
  <c r="E26" i="2"/>
  <c r="F26" i="2"/>
  <c r="D27" i="2"/>
  <c r="E27" i="2"/>
  <c r="F27" i="2"/>
  <c r="D28" i="2"/>
  <c r="E28" i="2"/>
  <c r="F28" i="2"/>
  <c r="D29" i="2"/>
  <c r="E29" i="2"/>
  <c r="F29" i="2"/>
  <c r="D30" i="2"/>
  <c r="E30" i="2"/>
  <c r="F30" i="2"/>
  <c r="D6" i="3"/>
  <c r="E6" i="3"/>
  <c r="F6" i="3"/>
  <c r="K6" i="3"/>
  <c r="L6" i="3"/>
  <c r="M6" i="3"/>
  <c r="D7" i="3"/>
  <c r="E7" i="3"/>
  <c r="F7" i="3"/>
  <c r="K7" i="3"/>
  <c r="L7" i="3"/>
  <c r="M7" i="3"/>
  <c r="D8" i="3"/>
  <c r="E8" i="3"/>
  <c r="F8" i="3"/>
  <c r="K8" i="3"/>
  <c r="L8" i="3"/>
  <c r="M8" i="3"/>
  <c r="D9" i="3"/>
  <c r="E9" i="3"/>
  <c r="F9" i="3"/>
  <c r="K9" i="3"/>
  <c r="L9" i="3"/>
  <c r="M9" i="3"/>
  <c r="D10" i="3"/>
  <c r="E10" i="3"/>
  <c r="F10" i="3"/>
  <c r="K10" i="3"/>
  <c r="L10" i="3"/>
  <c r="M10" i="3"/>
  <c r="D11" i="3"/>
  <c r="E11" i="3"/>
  <c r="F11" i="3"/>
  <c r="K11" i="3"/>
  <c r="L11" i="3"/>
  <c r="M11" i="3"/>
  <c r="D12" i="3"/>
  <c r="E12" i="3"/>
  <c r="F12" i="3"/>
  <c r="K12" i="3"/>
  <c r="L12" i="3"/>
  <c r="M12" i="3"/>
  <c r="D13" i="3"/>
  <c r="E13" i="3"/>
  <c r="F13" i="3"/>
  <c r="K13" i="3"/>
  <c r="L13" i="3"/>
  <c r="M13" i="3"/>
  <c r="D14" i="3"/>
  <c r="E14" i="3"/>
  <c r="F14" i="3"/>
  <c r="K14" i="3"/>
  <c r="L14" i="3"/>
  <c r="M14" i="3"/>
  <c r="D15" i="3"/>
  <c r="E15" i="3"/>
  <c r="F15" i="3"/>
  <c r="K15" i="3"/>
  <c r="L15" i="3"/>
  <c r="M15" i="3"/>
  <c r="D16" i="3"/>
  <c r="E16" i="3"/>
  <c r="F16" i="3"/>
  <c r="K16" i="3"/>
  <c r="L16" i="3"/>
  <c r="M16" i="3"/>
  <c r="D17" i="3"/>
  <c r="E17" i="3"/>
  <c r="F17" i="3"/>
  <c r="K17" i="3"/>
  <c r="L17" i="3"/>
  <c r="M17" i="3"/>
  <c r="D18" i="3"/>
  <c r="E18" i="3"/>
  <c r="F18" i="3"/>
  <c r="K18" i="3"/>
  <c r="L18" i="3"/>
  <c r="M18" i="3"/>
  <c r="D19" i="3"/>
  <c r="E19" i="3"/>
  <c r="F19" i="3"/>
  <c r="K19" i="3"/>
  <c r="L19" i="3"/>
  <c r="M19" i="3"/>
  <c r="D20" i="3"/>
  <c r="E20" i="3"/>
  <c r="F20" i="3"/>
  <c r="K20" i="3"/>
  <c r="L20" i="3"/>
  <c r="M20" i="3"/>
  <c r="D21" i="3"/>
  <c r="E21" i="3"/>
  <c r="F21" i="3"/>
  <c r="K21" i="3"/>
  <c r="L21" i="3"/>
  <c r="M21" i="3"/>
  <c r="D22" i="3"/>
  <c r="E22" i="3"/>
  <c r="F22" i="3"/>
  <c r="K22" i="3"/>
  <c r="L22" i="3"/>
  <c r="M22" i="3"/>
  <c r="D23" i="3"/>
  <c r="E23" i="3"/>
  <c r="F23" i="3"/>
  <c r="D24" i="3"/>
  <c r="E24" i="3"/>
  <c r="F24" i="3"/>
  <c r="D25" i="3"/>
  <c r="E25" i="3"/>
  <c r="F25" i="3"/>
  <c r="D26" i="3"/>
  <c r="E26" i="3"/>
  <c r="F26" i="3"/>
  <c r="D27" i="3"/>
  <c r="E27" i="3"/>
  <c r="F27" i="3"/>
</calcChain>
</file>

<file path=xl/sharedStrings.xml><?xml version="1.0" encoding="utf-8"?>
<sst xmlns="http://schemas.openxmlformats.org/spreadsheetml/2006/main" count="278" uniqueCount="75">
  <si>
    <t>El Eden</t>
  </si>
  <si>
    <t>La Higuera</t>
  </si>
  <si>
    <t>OTU_ID</t>
  </si>
  <si>
    <t>rdp_genus</t>
  </si>
  <si>
    <t>Reads</t>
  </si>
  <si>
    <t>Percent of reads at site – All OTUs</t>
  </si>
  <si>
    <t>Percent of reads at site – 2+tons</t>
  </si>
  <si>
    <t>Percent of reads at site - 10+tons</t>
  </si>
  <si>
    <t>AJ418868_VTX00130</t>
  </si>
  <si>
    <t>Glomus</t>
  </si>
  <si>
    <t>AB183952_VTX00084</t>
  </si>
  <si>
    <t>AM412083_VTX00280</t>
  </si>
  <si>
    <t>AY129611_VTX00126</t>
  </si>
  <si>
    <t>AF074370_VTX00214</t>
  </si>
  <si>
    <t>FN869704_VTX00380</t>
  </si>
  <si>
    <t>Diversispora</t>
  </si>
  <si>
    <t>AY129575_VTX00109</t>
  </si>
  <si>
    <t>HE798777_VTX00398</t>
  </si>
  <si>
    <t>AJ418873_VTX00149</t>
  </si>
  <si>
    <t>DQ357079_VTX00058</t>
  </si>
  <si>
    <t>AY129604_VTX00096</t>
  </si>
  <si>
    <t>DQ336485_VTX00053</t>
  </si>
  <si>
    <t>EU350053_VTX00103</t>
  </si>
  <si>
    <t>AJ854100_VTX00001</t>
  </si>
  <si>
    <t>Paraglomus</t>
  </si>
  <si>
    <t>EU332715_VTX00093</t>
  </si>
  <si>
    <t>AB365855_VTX00131</t>
  </si>
  <si>
    <t>DQ371674_VTX00269</t>
  </si>
  <si>
    <t>EF041095_VTX00276</t>
  </si>
  <si>
    <t>Claroideoglomus</t>
  </si>
  <si>
    <t>AY129635_VTX00087</t>
  </si>
  <si>
    <t>AF213462_VTX00099</t>
  </si>
  <si>
    <t>DQ336508_VTX00217</t>
  </si>
  <si>
    <t>FN869759_VTX00418</t>
  </si>
  <si>
    <t>FN429114_VTX00342</t>
  </si>
  <si>
    <t>AB365803_VTX00248</t>
  </si>
  <si>
    <t>EU332734_VTX00256</t>
  </si>
  <si>
    <t>FN263137_VTX00312</t>
  </si>
  <si>
    <t>AM746148_VTX00253</t>
  </si>
  <si>
    <t>Y17650_VTX00263</t>
  </si>
  <si>
    <t>AB365818_VTX00077</t>
  </si>
  <si>
    <t>AY129577_VTX00059</t>
  </si>
  <si>
    <t>denovo95pctOTU159</t>
  </si>
  <si>
    <t>denovo95pctOTU163</t>
  </si>
  <si>
    <t>denovo95pctOTU250</t>
  </si>
  <si>
    <t>AM849296_VTX00060</t>
  </si>
  <si>
    <t>AM412105_VTX00175</t>
  </si>
  <si>
    <t>AJ563896_VTX00140</t>
  </si>
  <si>
    <t>X86687_VTX00061</t>
  </si>
  <si>
    <t>AF480153_VTX00123</t>
  </si>
  <si>
    <t>denovo95pctOTU242</t>
  </si>
  <si>
    <t>EU340294_VTX00322</t>
  </si>
  <si>
    <t>AJ563892_VTX00086</t>
  </si>
  <si>
    <t>denovo97pctOTU260</t>
  </si>
  <si>
    <t>denovo97pctOTU453</t>
  </si>
  <si>
    <t>denovo97pctOTU102</t>
  </si>
  <si>
    <t>denovo97pctOTU28</t>
  </si>
  <si>
    <t>denovo97pctOTU182</t>
  </si>
  <si>
    <t>denovo97pctOTU49</t>
  </si>
  <si>
    <t>denovo97pctOTU164</t>
  </si>
  <si>
    <t>denovo97pctOTU306</t>
  </si>
  <si>
    <t>FR686957_VTX00347</t>
  </si>
  <si>
    <t>denovo97pctOTU214</t>
  </si>
  <si>
    <t>denovo97pctOTU376</t>
  </si>
  <si>
    <t>NA</t>
  </si>
  <si>
    <t>EU350060_VTX00167</t>
  </si>
  <si>
    <t>AB365831_VTX00270</t>
  </si>
  <si>
    <t>denovo97pctOTU382</t>
  </si>
  <si>
    <t>denovo97pctOTU449</t>
  </si>
  <si>
    <t>Appendix S2. Total and relative read abundance of the most abundant OTUs in all data sets at each study site. Data for OTUs accounting for at least 1% of all reads at each study site in 90% similar data sets, showing OTU identity (OTU_ID, the OTU name generated in clustering steps), the genus assigned by RDP Classifier (rdp_genus), read abundance (Reads), and the percentage of all reads at the indicated site in data sets containing all OTUs, data sets excluding singletons, and data sets excluding OTUs with fewer than 10 constituent sequences.</t>
  </si>
  <si>
    <t>Morgan and Egerton-Warburton—Applications in Plant Sciences 2017 5(8): 1700017—Data Supplement S2—Page 2</t>
  </si>
  <si>
    <t>Morgan and Egerton-Warburton—Applications in Plant Sciences 2017 5(8): 1700017—Data Supplement S2—Page 1</t>
  </si>
  <si>
    <t>Appendix S2. Total and relative read abundance of the most abundant OTUs in all data sets at each study site. Data for OTUs accounting for at least 1% of all reads at each study site in 95% similar data sets, showing OTU identity (OTU_ID, the OTU name generated in clustering steps), the genus assigned by RDP Classifier (rdp_genus), read abundance (Reads), and the percentage of all reads at the indicated site in data sets containing all OTUs, data sets excluding singletons, and data sets excluding OTUs with fewer than 10 constituent sequences.</t>
  </si>
  <si>
    <t>Morgan and Egerton-Warburton—Applications in Plant Sciences 2017 5(8): 1700017—Data Supplement S2—Page 3</t>
  </si>
  <si>
    <t>Appendix S2. Total and relative read abundance of the most abundant OTUs in all data sets at each study site. Data for OTUs accounting for at least 1% of all reads at each study site in 97% similar data sets, showing OTU identity (OTU_ID, the OTU name generated in clustering steps), the genus assigned by RDP Classifier (rdp_genus), read abundance (Reads), and the percentage of all reads at the indicated site in data sets containing all OTUs, data sets excluding singletons, and data sets excluding OTUs with fewer than 10 constituent sequences.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</si>
</sst>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font>
    <font>
      <sz val="12"/>
      <color rgb="FF333333"/>
      <name val="Arial"/>
    </font>
    <font>
      <u/>
      <sz val="10"/>
      <color theme="10"/>
      <name val="Arial"/>
      <family val="2"/>
    </font>
    <font>
      <u/>
      <sz val="10"/>
      <color theme="11"/>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
    <xf numFmtId="0" fontId="0" fillId="0" borderId="0" xfId="0"/>
    <xf numFmtId="0" fontId="0" fillId="0" borderId="0" xfId="0" applyFont="1"/>
    <xf numFmtId="0" fontId="0" fillId="0" borderId="0" xfId="0" applyFont="1" applyAlignment="1">
      <alignment wrapText="1"/>
    </xf>
    <xf numFmtId="2" fontId="0" fillId="0" borderId="0" xfId="0" applyNumberFormat="1"/>
    <xf numFmtId="0" fontId="1" fillId="0" borderId="0" xfId="0" applyFont="1"/>
    <xf numFmtId="0" fontId="0" fillId="0" borderId="0" xfId="0" applyFont="1" applyAlignment="1">
      <alignment horizontal="center" vertical="center"/>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workbookViewId="0">
      <selection activeCell="H8" sqref="H8"/>
    </sheetView>
  </sheetViews>
  <sheetFormatPr baseColWidth="10" defaultColWidth="11.5" defaultRowHeight="12" x14ac:dyDescent="0"/>
  <cols>
    <col min="1" max="1" width="21.33203125" customWidth="1"/>
    <col min="3" max="3" width="7.6640625" customWidth="1"/>
    <col min="7" max="7" width="4" customWidth="1"/>
    <col min="8" max="8" width="19.5" customWidth="1"/>
    <col min="10" max="10" width="7.83203125" customWidth="1"/>
  </cols>
  <sheetData>
    <row r="1" spans="1:13" ht="15">
      <c r="A1" s="4" t="s">
        <v>71</v>
      </c>
    </row>
    <row r="2" spans="1:13" ht="15">
      <c r="A2" s="4" t="s">
        <v>69</v>
      </c>
    </row>
    <row r="3" spans="1:13" ht="15">
      <c r="A3" s="4"/>
    </row>
    <row r="4" spans="1:13">
      <c r="A4" s="5" t="s">
        <v>0</v>
      </c>
      <c r="B4" s="5"/>
      <c r="C4" s="5"/>
      <c r="D4" s="5"/>
      <c r="E4" s="5"/>
      <c r="F4" s="5"/>
      <c r="H4" s="5" t="s">
        <v>1</v>
      </c>
      <c r="I4" s="5"/>
      <c r="J4" s="5"/>
      <c r="K4" s="5"/>
      <c r="L4" s="5"/>
      <c r="M4" s="5"/>
    </row>
    <row r="5" spans="1:13" ht="36">
      <c r="A5" s="1" t="s">
        <v>2</v>
      </c>
      <c r="B5" s="1" t="s">
        <v>3</v>
      </c>
      <c r="C5" s="1" t="s">
        <v>4</v>
      </c>
      <c r="D5" s="2" t="s">
        <v>5</v>
      </c>
      <c r="E5" s="2" t="s">
        <v>6</v>
      </c>
      <c r="F5" s="2" t="s">
        <v>7</v>
      </c>
      <c r="H5" s="1" t="s">
        <v>2</v>
      </c>
      <c r="I5" s="1" t="s">
        <v>3</v>
      </c>
      <c r="J5" s="1" t="s">
        <v>4</v>
      </c>
      <c r="K5" s="2" t="s">
        <v>5</v>
      </c>
      <c r="L5" s="2" t="s">
        <v>6</v>
      </c>
      <c r="M5" s="2" t="s">
        <v>7</v>
      </c>
    </row>
    <row r="6" spans="1:13">
      <c r="A6" t="s">
        <v>8</v>
      </c>
      <c r="B6" t="s">
        <v>9</v>
      </c>
      <c r="C6">
        <v>401368</v>
      </c>
      <c r="D6" s="3">
        <f t="shared" ref="D6:D24" si="0">C6/2089380*100</f>
        <v>19.209909159655016</v>
      </c>
      <c r="E6" s="3">
        <f t="shared" ref="E6:E24" si="1">C6/2089316*100</f>
        <v>19.210497598257035</v>
      </c>
      <c r="F6" s="3">
        <f t="shared" ref="F6:F24" si="2">C6/2089095*100</f>
        <v>19.212529827509041</v>
      </c>
      <c r="H6" t="s">
        <v>10</v>
      </c>
      <c r="I6" t="s">
        <v>9</v>
      </c>
      <c r="J6">
        <v>162979</v>
      </c>
      <c r="K6">
        <f t="shared" ref="K6:K18" si="3">J6/687469*100</f>
        <v>23.707105338567995</v>
      </c>
      <c r="L6">
        <f t="shared" ref="L6:L18" si="4">J6/687444*100</f>
        <v>23.707967485351531</v>
      </c>
      <c r="M6">
        <f t="shared" ref="M6:M18" si="5">J6/687365*100</f>
        <v>23.710692281393435</v>
      </c>
    </row>
    <row r="7" spans="1:13">
      <c r="A7" t="s">
        <v>11</v>
      </c>
      <c r="B7" t="s">
        <v>9</v>
      </c>
      <c r="C7">
        <v>399511</v>
      </c>
      <c r="D7" s="3">
        <f t="shared" si="0"/>
        <v>19.121031119279401</v>
      </c>
      <c r="E7" s="3">
        <f t="shared" si="1"/>
        <v>19.121616835366215</v>
      </c>
      <c r="F7" s="3">
        <f t="shared" si="2"/>
        <v>19.123639662150357</v>
      </c>
      <c r="H7" t="s">
        <v>12</v>
      </c>
      <c r="I7" t="s">
        <v>9</v>
      </c>
      <c r="J7">
        <v>130835</v>
      </c>
      <c r="K7">
        <f t="shared" si="3"/>
        <v>19.031403597834956</v>
      </c>
      <c r="L7">
        <f t="shared" si="4"/>
        <v>19.032095705250175</v>
      </c>
      <c r="M7">
        <f t="shared" si="5"/>
        <v>19.034283095589679</v>
      </c>
    </row>
    <row r="8" spans="1:13">
      <c r="A8" t="s">
        <v>13</v>
      </c>
      <c r="B8" t="s">
        <v>9</v>
      </c>
      <c r="C8">
        <v>110369</v>
      </c>
      <c r="D8" s="3">
        <f t="shared" si="0"/>
        <v>5.2823804190716857</v>
      </c>
      <c r="E8" s="3">
        <f t="shared" si="1"/>
        <v>5.2825422291314474</v>
      </c>
      <c r="F8" s="3">
        <f t="shared" si="2"/>
        <v>5.2831010557202998</v>
      </c>
      <c r="H8" t="s">
        <v>14</v>
      </c>
      <c r="I8" t="s">
        <v>15</v>
      </c>
      <c r="J8">
        <v>78567</v>
      </c>
      <c r="K8">
        <f t="shared" si="3"/>
        <v>11.428442591593221</v>
      </c>
      <c r="L8">
        <f t="shared" si="4"/>
        <v>11.428858205177441</v>
      </c>
      <c r="M8">
        <f t="shared" si="5"/>
        <v>11.430171742814952</v>
      </c>
    </row>
    <row r="9" spans="1:13">
      <c r="A9" t="s">
        <v>16</v>
      </c>
      <c r="B9" t="s">
        <v>9</v>
      </c>
      <c r="C9">
        <v>108894</v>
      </c>
      <c r="D9" s="3">
        <f t="shared" si="0"/>
        <v>5.2117853143037651</v>
      </c>
      <c r="E9" s="3">
        <f t="shared" si="1"/>
        <v>5.2119449618918345</v>
      </c>
      <c r="F9" s="3">
        <f t="shared" si="2"/>
        <v>5.2124963201769186</v>
      </c>
      <c r="H9" t="s">
        <v>17</v>
      </c>
      <c r="I9" t="s">
        <v>9</v>
      </c>
      <c r="J9">
        <v>49982</v>
      </c>
      <c r="K9">
        <f t="shared" si="3"/>
        <v>7.2704369215193703</v>
      </c>
      <c r="L9">
        <f t="shared" si="4"/>
        <v>7.2707013225804573</v>
      </c>
      <c r="M9">
        <f t="shared" si="5"/>
        <v>7.2715369563477923</v>
      </c>
    </row>
    <row r="10" spans="1:13">
      <c r="A10" t="s">
        <v>18</v>
      </c>
      <c r="B10" t="s">
        <v>9</v>
      </c>
      <c r="C10">
        <v>99666</v>
      </c>
      <c r="D10" s="3">
        <f t="shared" si="0"/>
        <v>4.7701231944404556</v>
      </c>
      <c r="E10" s="3">
        <f t="shared" si="1"/>
        <v>4.7702693130191891</v>
      </c>
      <c r="F10" s="3">
        <f t="shared" si="2"/>
        <v>4.770773947570599</v>
      </c>
      <c r="H10" t="s">
        <v>19</v>
      </c>
      <c r="I10" t="s">
        <v>15</v>
      </c>
      <c r="J10">
        <v>48772</v>
      </c>
      <c r="K10">
        <f t="shared" si="3"/>
        <v>7.094428985161513</v>
      </c>
      <c r="L10">
        <f t="shared" si="4"/>
        <v>7.0946869854126291</v>
      </c>
      <c r="M10">
        <f t="shared" si="5"/>
        <v>7.0955023895601324</v>
      </c>
    </row>
    <row r="11" spans="1:13">
      <c r="A11" t="s">
        <v>20</v>
      </c>
      <c r="B11" t="s">
        <v>9</v>
      </c>
      <c r="C11">
        <v>81201</v>
      </c>
      <c r="D11" s="3">
        <f t="shared" si="0"/>
        <v>3.8863682049220341</v>
      </c>
      <c r="E11" s="3">
        <f t="shared" si="1"/>
        <v>3.8864872522873517</v>
      </c>
      <c r="F11" s="3">
        <f t="shared" si="2"/>
        <v>3.8868983938021011</v>
      </c>
      <c r="H11" t="s">
        <v>8</v>
      </c>
      <c r="I11" t="s">
        <v>9</v>
      </c>
      <c r="J11">
        <v>28312</v>
      </c>
      <c r="K11">
        <f t="shared" si="3"/>
        <v>4.1182947885650112</v>
      </c>
      <c r="L11">
        <f t="shared" si="4"/>
        <v>4.1184445569384565</v>
      </c>
      <c r="M11">
        <f t="shared" si="5"/>
        <v>4.1189178966051516</v>
      </c>
    </row>
    <row r="12" spans="1:13">
      <c r="A12" t="s">
        <v>21</v>
      </c>
      <c r="B12" t="s">
        <v>9</v>
      </c>
      <c r="C12">
        <v>73397</v>
      </c>
      <c r="D12" s="3">
        <f t="shared" si="0"/>
        <v>3.5128602743397561</v>
      </c>
      <c r="E12" s="3">
        <f t="shared" si="1"/>
        <v>3.5129678803972206</v>
      </c>
      <c r="F12" s="3">
        <f t="shared" si="2"/>
        <v>3.5133395082559673</v>
      </c>
      <c r="H12" t="s">
        <v>22</v>
      </c>
      <c r="I12" t="s">
        <v>9</v>
      </c>
      <c r="J12">
        <v>18180</v>
      </c>
      <c r="K12">
        <f t="shared" si="3"/>
        <v>2.6444828785007033</v>
      </c>
      <c r="L12">
        <f t="shared" si="4"/>
        <v>2.6445790493480192</v>
      </c>
      <c r="M12">
        <f t="shared" si="5"/>
        <v>2.6448829952063315</v>
      </c>
    </row>
    <row r="13" spans="1:13">
      <c r="A13" t="s">
        <v>10</v>
      </c>
      <c r="B13" t="s">
        <v>9</v>
      </c>
      <c r="C13">
        <v>65947</v>
      </c>
      <c r="D13" s="3">
        <f t="shared" si="0"/>
        <v>3.1562951689017793</v>
      </c>
      <c r="E13" s="3">
        <f t="shared" si="1"/>
        <v>3.1563918526445973</v>
      </c>
      <c r="F13" s="3">
        <f t="shared" si="2"/>
        <v>3.1567257592402456</v>
      </c>
      <c r="H13" t="s">
        <v>23</v>
      </c>
      <c r="I13" t="s">
        <v>24</v>
      </c>
      <c r="J13">
        <v>16487</v>
      </c>
      <c r="K13">
        <f t="shared" si="3"/>
        <v>2.3982172287041306</v>
      </c>
      <c r="L13">
        <f t="shared" si="4"/>
        <v>2.3983044437074148</v>
      </c>
      <c r="M13">
        <f t="shared" si="5"/>
        <v>2.398580084816655</v>
      </c>
    </row>
    <row r="14" spans="1:13">
      <c r="A14" t="s">
        <v>25</v>
      </c>
      <c r="B14" t="s">
        <v>9</v>
      </c>
      <c r="C14">
        <v>58870</v>
      </c>
      <c r="D14" s="3">
        <f t="shared" si="0"/>
        <v>2.8175822492796909</v>
      </c>
      <c r="E14" s="3">
        <f t="shared" si="1"/>
        <v>2.8176685575566358</v>
      </c>
      <c r="F14" s="3">
        <f t="shared" si="2"/>
        <v>2.817966631483968</v>
      </c>
      <c r="H14" t="s">
        <v>13</v>
      </c>
      <c r="I14" t="s">
        <v>9</v>
      </c>
      <c r="J14">
        <v>14113</v>
      </c>
      <c r="K14">
        <f t="shared" si="3"/>
        <v>2.052892566792103</v>
      </c>
      <c r="L14">
        <f t="shared" si="4"/>
        <v>2.0529672235120242</v>
      </c>
      <c r="M14">
        <f t="shared" si="5"/>
        <v>2.0532031744415269</v>
      </c>
    </row>
    <row r="15" spans="1:13">
      <c r="A15" t="s">
        <v>26</v>
      </c>
      <c r="B15" t="s">
        <v>9</v>
      </c>
      <c r="C15">
        <v>50930</v>
      </c>
      <c r="D15" s="3">
        <f t="shared" si="0"/>
        <v>2.4375652107323704</v>
      </c>
      <c r="E15" s="3">
        <f t="shared" si="1"/>
        <v>2.4376398783142426</v>
      </c>
      <c r="F15" s="3">
        <f t="shared" si="2"/>
        <v>2.437897749982648</v>
      </c>
      <c r="H15" t="s">
        <v>27</v>
      </c>
      <c r="I15" t="s">
        <v>9</v>
      </c>
      <c r="J15">
        <v>13453</v>
      </c>
      <c r="K15">
        <f t="shared" si="3"/>
        <v>1.9568882378696348</v>
      </c>
      <c r="L15">
        <f t="shared" si="4"/>
        <v>1.9569594032386637</v>
      </c>
      <c r="M15">
        <f t="shared" si="5"/>
        <v>1.9571843198300756</v>
      </c>
    </row>
    <row r="16" spans="1:13">
      <c r="A16" t="s">
        <v>28</v>
      </c>
      <c r="B16" t="s">
        <v>29</v>
      </c>
      <c r="C16">
        <v>50902</v>
      </c>
      <c r="D16" s="3">
        <f t="shared" si="0"/>
        <v>2.4362251002689792</v>
      </c>
      <c r="E16" s="3">
        <f t="shared" si="1"/>
        <v>2.4362997268005415</v>
      </c>
      <c r="F16" s="3">
        <f t="shared" si="2"/>
        <v>2.4365574566977566</v>
      </c>
      <c r="H16" t="s">
        <v>11</v>
      </c>
      <c r="I16" t="s">
        <v>9</v>
      </c>
      <c r="J16">
        <v>11795</v>
      </c>
      <c r="K16">
        <f t="shared" si="3"/>
        <v>1.7157137267280416</v>
      </c>
      <c r="L16">
        <f t="shared" si="4"/>
        <v>1.7157761214004339</v>
      </c>
      <c r="M16">
        <f t="shared" si="5"/>
        <v>1.7159733183970671</v>
      </c>
    </row>
    <row r="17" spans="1:13">
      <c r="A17" t="s">
        <v>30</v>
      </c>
      <c r="B17" t="s">
        <v>9</v>
      </c>
      <c r="C17">
        <v>47373</v>
      </c>
      <c r="D17" s="3">
        <f t="shared" si="0"/>
        <v>2.2673233207937282</v>
      </c>
      <c r="E17" s="3">
        <f t="shared" si="1"/>
        <v>2.2673927735201374</v>
      </c>
      <c r="F17" s="3">
        <f t="shared" si="2"/>
        <v>2.2676326351841349</v>
      </c>
      <c r="H17" t="s">
        <v>21</v>
      </c>
      <c r="I17" t="s">
        <v>9</v>
      </c>
      <c r="J17">
        <v>8917</v>
      </c>
      <c r="K17">
        <f t="shared" si="3"/>
        <v>1.2970766681843109</v>
      </c>
      <c r="L17">
        <f t="shared" si="4"/>
        <v>1.297123838450841</v>
      </c>
      <c r="M17">
        <f t="shared" si="5"/>
        <v>1.2972729190459216</v>
      </c>
    </row>
    <row r="18" spans="1:13">
      <c r="A18" t="s">
        <v>31</v>
      </c>
      <c r="B18" t="s">
        <v>9</v>
      </c>
      <c r="C18">
        <v>46674</v>
      </c>
      <c r="D18" s="3">
        <f t="shared" si="0"/>
        <v>2.2338684202969303</v>
      </c>
      <c r="E18" s="3">
        <f t="shared" si="1"/>
        <v>2.2339368482316702</v>
      </c>
      <c r="F18" s="3">
        <f t="shared" si="2"/>
        <v>2.2341731706791697</v>
      </c>
      <c r="H18" t="s">
        <v>26</v>
      </c>
      <c r="I18" t="s">
        <v>9</v>
      </c>
      <c r="J18">
        <v>8592</v>
      </c>
      <c r="K18">
        <f t="shared" si="3"/>
        <v>1.2498018092452168</v>
      </c>
      <c r="L18">
        <f t="shared" si="4"/>
        <v>1.2498472602859287</v>
      </c>
      <c r="M18">
        <f t="shared" si="5"/>
        <v>1.2499909073054345</v>
      </c>
    </row>
    <row r="19" spans="1:13">
      <c r="A19" t="s">
        <v>32</v>
      </c>
      <c r="B19" t="s">
        <v>9</v>
      </c>
      <c r="C19">
        <v>38829</v>
      </c>
      <c r="D19" s="3">
        <f t="shared" si="0"/>
        <v>1.858398185107544</v>
      </c>
      <c r="E19" s="3">
        <f t="shared" si="1"/>
        <v>1.8584551116250485</v>
      </c>
      <c r="F19" s="3">
        <f t="shared" si="2"/>
        <v>1.8586517128230167</v>
      </c>
      <c r="J19" s="1"/>
    </row>
    <row r="20" spans="1:13">
      <c r="A20" t="s">
        <v>33</v>
      </c>
      <c r="B20" t="s">
        <v>9</v>
      </c>
      <c r="C20">
        <v>34319</v>
      </c>
      <c r="D20" s="3">
        <f t="shared" si="0"/>
        <v>1.6425446783256277</v>
      </c>
      <c r="E20" s="3">
        <f t="shared" si="1"/>
        <v>1.6425949928110444</v>
      </c>
      <c r="F20" s="3">
        <f t="shared" si="2"/>
        <v>1.6427687587208817</v>
      </c>
    </row>
    <row r="21" spans="1:13">
      <c r="A21" t="s">
        <v>34</v>
      </c>
      <c r="B21" t="s">
        <v>9</v>
      </c>
      <c r="C21">
        <v>34255</v>
      </c>
      <c r="D21" s="3">
        <f t="shared" si="0"/>
        <v>1.6394815686950195</v>
      </c>
      <c r="E21" s="3">
        <f t="shared" si="1"/>
        <v>1.6395317893511558</v>
      </c>
      <c r="F21" s="3">
        <f t="shared" si="2"/>
        <v>1.6397052312125584</v>
      </c>
    </row>
    <row r="22" spans="1:13">
      <c r="A22" t="s">
        <v>12</v>
      </c>
      <c r="B22" t="s">
        <v>9</v>
      </c>
      <c r="C22">
        <v>28042</v>
      </c>
      <c r="D22" s="3">
        <f t="shared" si="0"/>
        <v>1.3421206290861405</v>
      </c>
      <c r="E22" s="3">
        <f t="shared" si="1"/>
        <v>1.3421617409716864</v>
      </c>
      <c r="F22" s="3">
        <f t="shared" si="2"/>
        <v>1.3423037248186416</v>
      </c>
    </row>
    <row r="23" spans="1:13">
      <c r="A23" t="s">
        <v>23</v>
      </c>
      <c r="B23" t="s">
        <v>24</v>
      </c>
      <c r="C23">
        <v>28002</v>
      </c>
      <c r="D23" s="3">
        <f t="shared" si="0"/>
        <v>1.3402061855670102</v>
      </c>
      <c r="E23" s="3">
        <f t="shared" si="1"/>
        <v>1.3402472388092561</v>
      </c>
      <c r="F23" s="3">
        <f t="shared" si="2"/>
        <v>1.3403890201259396</v>
      </c>
    </row>
    <row r="24" spans="1:13">
      <c r="A24" t="s">
        <v>35</v>
      </c>
      <c r="B24" t="s">
        <v>9</v>
      </c>
      <c r="C24">
        <v>25819</v>
      </c>
      <c r="D24" s="3">
        <f t="shared" si="0"/>
        <v>1.2357254305104863</v>
      </c>
      <c r="E24" s="3">
        <f t="shared" si="1"/>
        <v>1.2357632832946286</v>
      </c>
      <c r="F24" s="3">
        <f t="shared" si="2"/>
        <v>1.2358940115217356</v>
      </c>
    </row>
  </sheetData>
  <sheetProtection password="DA61" sheet="1" objects="1" scenarios="1"/>
  <mergeCells count="2">
    <mergeCell ref="A4:F4"/>
    <mergeCell ref="H4:M4"/>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A4" sqref="A4:F4"/>
    </sheetView>
  </sheetViews>
  <sheetFormatPr baseColWidth="10" defaultColWidth="11.5" defaultRowHeight="12" x14ac:dyDescent="0"/>
  <cols>
    <col min="1" max="1" width="19.6640625" customWidth="1"/>
    <col min="7" max="7" width="3.33203125" customWidth="1"/>
    <col min="8" max="8" width="19.6640625" customWidth="1"/>
  </cols>
  <sheetData>
    <row r="1" spans="1:13">
      <c r="A1" t="s">
        <v>70</v>
      </c>
    </row>
    <row r="2" spans="1:13">
      <c r="A2" t="s">
        <v>72</v>
      </c>
    </row>
    <row r="4" spans="1:13">
      <c r="A4" s="5" t="s">
        <v>0</v>
      </c>
      <c r="B4" s="5"/>
      <c r="C4" s="5"/>
      <c r="D4" s="5"/>
      <c r="E4" s="5"/>
      <c r="F4" s="5"/>
      <c r="H4" s="5" t="s">
        <v>1</v>
      </c>
      <c r="I4" s="5"/>
      <c r="J4" s="5"/>
      <c r="K4" s="5"/>
      <c r="L4" s="5"/>
      <c r="M4" s="5"/>
    </row>
    <row r="5" spans="1:13" ht="36">
      <c r="A5" s="1" t="s">
        <v>2</v>
      </c>
      <c r="B5" s="1" t="s">
        <v>3</v>
      </c>
      <c r="C5" s="1" t="s">
        <v>4</v>
      </c>
      <c r="D5" s="2" t="s">
        <v>5</v>
      </c>
      <c r="E5" s="2" t="s">
        <v>6</v>
      </c>
      <c r="F5" s="2" t="s">
        <v>7</v>
      </c>
      <c r="H5" s="1" t="s">
        <v>2</v>
      </c>
      <c r="I5" s="1" t="s">
        <v>3</v>
      </c>
      <c r="J5" s="1" t="s">
        <v>4</v>
      </c>
      <c r="K5" s="2" t="s">
        <v>5</v>
      </c>
      <c r="L5" s="2" t="s">
        <v>6</v>
      </c>
      <c r="M5" s="2" t="s">
        <v>7</v>
      </c>
    </row>
    <row r="6" spans="1:13">
      <c r="A6" t="s">
        <v>8</v>
      </c>
      <c r="B6" t="s">
        <v>9</v>
      </c>
      <c r="C6">
        <v>295806</v>
      </c>
      <c r="D6" s="3">
        <f t="shared" ref="D6:D30" si="0">C6/1958171*100</f>
        <v>15.106239444869729</v>
      </c>
      <c r="E6" s="3">
        <f t="shared" ref="E6:E30" si="1">C6/1957152*100</f>
        <v>15.114104576445776</v>
      </c>
      <c r="F6" s="3">
        <f t="shared" ref="F6:F30" si="2">C6/1954530*100</f>
        <v>15.134380132308022</v>
      </c>
      <c r="H6" t="s">
        <v>36</v>
      </c>
      <c r="I6" t="s">
        <v>9</v>
      </c>
      <c r="J6">
        <v>179323</v>
      </c>
      <c r="K6" s="3">
        <f t="shared" ref="K6:K24" si="3">J6/739707*100</f>
        <v>24.242436532302655</v>
      </c>
      <c r="L6" s="3">
        <f t="shared" ref="L6:L24" si="4">J6/739452*100</f>
        <v>24.250796535813006</v>
      </c>
      <c r="M6" s="3">
        <f t="shared" ref="M6:M24" si="5">J6/738955*100</f>
        <v>24.267106928026742</v>
      </c>
    </row>
    <row r="7" spans="1:13">
      <c r="A7" t="s">
        <v>37</v>
      </c>
      <c r="B7" t="s">
        <v>9</v>
      </c>
      <c r="C7">
        <v>270035</v>
      </c>
      <c r="D7" s="3">
        <f t="shared" si="0"/>
        <v>13.790164393201614</v>
      </c>
      <c r="E7" s="3">
        <f t="shared" si="1"/>
        <v>13.797344304376971</v>
      </c>
      <c r="F7" s="3">
        <f t="shared" si="2"/>
        <v>13.815853427678265</v>
      </c>
      <c r="H7" t="s">
        <v>12</v>
      </c>
      <c r="I7" t="s">
        <v>9</v>
      </c>
      <c r="J7">
        <v>134509</v>
      </c>
      <c r="K7" s="3">
        <f t="shared" si="3"/>
        <v>18.184091809324503</v>
      </c>
      <c r="L7" s="3">
        <f t="shared" si="4"/>
        <v>18.190362592839023</v>
      </c>
      <c r="M7" s="3">
        <f t="shared" si="5"/>
        <v>18.202596910501992</v>
      </c>
    </row>
    <row r="8" spans="1:13">
      <c r="A8" t="s">
        <v>33</v>
      </c>
      <c r="B8" t="s">
        <v>9</v>
      </c>
      <c r="C8">
        <v>119395</v>
      </c>
      <c r="D8" s="3">
        <f t="shared" si="0"/>
        <v>6.0972713823256495</v>
      </c>
      <c r="E8" s="3">
        <f t="shared" si="1"/>
        <v>6.1004459541210903</v>
      </c>
      <c r="F8" s="3">
        <f t="shared" si="2"/>
        <v>6.108629696141783</v>
      </c>
      <c r="H8" t="s">
        <v>38</v>
      </c>
      <c r="I8" t="s">
        <v>9</v>
      </c>
      <c r="J8">
        <v>70544</v>
      </c>
      <c r="K8" s="3">
        <f t="shared" si="3"/>
        <v>9.5367490100810173</v>
      </c>
      <c r="L8" s="3">
        <f t="shared" si="4"/>
        <v>9.5400377576908308</v>
      </c>
      <c r="M8" s="3">
        <f t="shared" si="5"/>
        <v>9.5464541142559423</v>
      </c>
    </row>
    <row r="9" spans="1:13">
      <c r="A9" t="s">
        <v>30</v>
      </c>
      <c r="B9" t="s">
        <v>9</v>
      </c>
      <c r="C9">
        <v>106359</v>
      </c>
      <c r="D9" s="3">
        <f t="shared" si="0"/>
        <v>5.431548113009538</v>
      </c>
      <c r="E9" s="3">
        <f t="shared" si="1"/>
        <v>5.4343760729876882</v>
      </c>
      <c r="F9" s="3">
        <f t="shared" si="2"/>
        <v>5.4416662829427027</v>
      </c>
      <c r="H9" t="s">
        <v>39</v>
      </c>
      <c r="I9" t="s">
        <v>15</v>
      </c>
      <c r="J9">
        <v>28625</v>
      </c>
      <c r="K9" s="3">
        <f t="shared" si="3"/>
        <v>3.8697754651503908</v>
      </c>
      <c r="L9" s="3">
        <f t="shared" si="4"/>
        <v>3.8711099571033682</v>
      </c>
      <c r="M9" s="3">
        <f t="shared" si="5"/>
        <v>3.8737135549526021</v>
      </c>
    </row>
    <row r="10" spans="1:13">
      <c r="A10" t="s">
        <v>25</v>
      </c>
      <c r="B10" t="s">
        <v>9</v>
      </c>
      <c r="C10">
        <v>98053</v>
      </c>
      <c r="D10" s="3">
        <f t="shared" si="0"/>
        <v>5.0073767817008834</v>
      </c>
      <c r="E10" s="3">
        <f t="shared" si="1"/>
        <v>5.009983894965746</v>
      </c>
      <c r="F10" s="3">
        <f t="shared" si="2"/>
        <v>5.016704783247123</v>
      </c>
      <c r="H10" t="s">
        <v>19</v>
      </c>
      <c r="I10" t="s">
        <v>15</v>
      </c>
      <c r="J10">
        <v>26953</v>
      </c>
      <c r="K10" s="3">
        <f t="shared" si="3"/>
        <v>3.6437400213868467</v>
      </c>
      <c r="L10" s="3">
        <f t="shared" si="4"/>
        <v>3.644996565023829</v>
      </c>
      <c r="M10" s="3">
        <f t="shared" si="5"/>
        <v>3.6474480854720519</v>
      </c>
    </row>
    <row r="11" spans="1:13">
      <c r="A11" t="s">
        <v>40</v>
      </c>
      <c r="B11" t="s">
        <v>9</v>
      </c>
      <c r="C11">
        <v>70753</v>
      </c>
      <c r="D11" s="3">
        <f t="shared" si="0"/>
        <v>3.6132186617001274</v>
      </c>
      <c r="E11" s="3">
        <f t="shared" si="1"/>
        <v>3.6150999002632398</v>
      </c>
      <c r="F11" s="3">
        <f t="shared" si="2"/>
        <v>3.6199495530894894</v>
      </c>
      <c r="H11" t="s">
        <v>41</v>
      </c>
      <c r="I11" t="s">
        <v>15</v>
      </c>
      <c r="J11">
        <v>23445</v>
      </c>
      <c r="K11" s="3">
        <f t="shared" si="3"/>
        <v>3.1694981932035251</v>
      </c>
      <c r="L11" s="3">
        <f t="shared" si="4"/>
        <v>3.1705911945602958</v>
      </c>
      <c r="M11" s="3">
        <f t="shared" si="5"/>
        <v>3.172723643523625</v>
      </c>
    </row>
    <row r="12" spans="1:13">
      <c r="A12" t="s">
        <v>21</v>
      </c>
      <c r="B12" t="s">
        <v>9</v>
      </c>
      <c r="C12">
        <v>52484</v>
      </c>
      <c r="D12" s="3">
        <f t="shared" si="0"/>
        <v>2.680256218685702</v>
      </c>
      <c r="E12" s="3">
        <f t="shared" si="1"/>
        <v>2.6816517061526137</v>
      </c>
      <c r="F12" s="3">
        <f t="shared" si="2"/>
        <v>2.6852491391792399</v>
      </c>
      <c r="H12" t="s">
        <v>42</v>
      </c>
      <c r="I12" t="s">
        <v>15</v>
      </c>
      <c r="J12">
        <v>21420</v>
      </c>
      <c r="K12" s="3">
        <f t="shared" si="3"/>
        <v>2.895741151564065</v>
      </c>
      <c r="L12" s="3">
        <f t="shared" si="4"/>
        <v>2.8967397478132457</v>
      </c>
      <c r="M12" s="3">
        <f t="shared" si="5"/>
        <v>2.898688012125231</v>
      </c>
    </row>
    <row r="13" spans="1:13">
      <c r="A13" t="s">
        <v>43</v>
      </c>
      <c r="B13" t="s">
        <v>29</v>
      </c>
      <c r="C13">
        <v>51817</v>
      </c>
      <c r="D13" s="3">
        <f t="shared" si="0"/>
        <v>2.6461938206622406</v>
      </c>
      <c r="E13" s="3">
        <f t="shared" si="1"/>
        <v>2.6475715733882703</v>
      </c>
      <c r="F13" s="3">
        <f t="shared" si="2"/>
        <v>2.6511232879515791</v>
      </c>
      <c r="H13" t="s">
        <v>8</v>
      </c>
      <c r="I13" t="s">
        <v>9</v>
      </c>
      <c r="J13">
        <v>20224</v>
      </c>
      <c r="K13" s="3">
        <f t="shared" si="3"/>
        <v>2.7340555111686116</v>
      </c>
      <c r="L13" s="3">
        <f t="shared" si="4"/>
        <v>2.7349983501295556</v>
      </c>
      <c r="M13" s="3">
        <f t="shared" si="5"/>
        <v>2.7368378318030193</v>
      </c>
    </row>
    <row r="14" spans="1:13">
      <c r="A14" t="s">
        <v>36</v>
      </c>
      <c r="B14" t="s">
        <v>9</v>
      </c>
      <c r="C14">
        <v>50154</v>
      </c>
      <c r="D14" s="3">
        <f t="shared" si="0"/>
        <v>2.5612676318871026</v>
      </c>
      <c r="E14" s="3">
        <f t="shared" si="1"/>
        <v>2.5626011674106048</v>
      </c>
      <c r="F14" s="3">
        <f t="shared" si="2"/>
        <v>2.5660388942610242</v>
      </c>
      <c r="H14" t="s">
        <v>22</v>
      </c>
      <c r="I14" t="s">
        <v>9</v>
      </c>
      <c r="J14">
        <v>17998</v>
      </c>
      <c r="K14" s="3">
        <f t="shared" si="3"/>
        <v>2.4331255483590124</v>
      </c>
      <c r="L14" s="3">
        <f t="shared" si="4"/>
        <v>2.4339646116313158</v>
      </c>
      <c r="M14" s="3">
        <f t="shared" si="5"/>
        <v>2.4356016266213776</v>
      </c>
    </row>
    <row r="15" spans="1:13">
      <c r="A15" t="s">
        <v>26</v>
      </c>
      <c r="B15" t="s">
        <v>9</v>
      </c>
      <c r="C15">
        <v>50146</v>
      </c>
      <c r="D15" s="3">
        <f t="shared" si="0"/>
        <v>2.5608590873830734</v>
      </c>
      <c r="E15" s="3">
        <f t="shared" si="1"/>
        <v>2.5621924101960398</v>
      </c>
      <c r="F15" s="3">
        <f t="shared" si="2"/>
        <v>2.5656295886990734</v>
      </c>
      <c r="H15" t="s">
        <v>44</v>
      </c>
      <c r="I15" t="s">
        <v>9</v>
      </c>
      <c r="J15">
        <v>16955</v>
      </c>
      <c r="K15" s="3">
        <f t="shared" si="3"/>
        <v>2.2921237733318733</v>
      </c>
      <c r="L15" s="3">
        <f t="shared" si="4"/>
        <v>2.2929142121462922</v>
      </c>
      <c r="M15" s="3">
        <f t="shared" si="5"/>
        <v>2.2944563606714889</v>
      </c>
    </row>
    <row r="16" spans="1:13">
      <c r="A16" t="s">
        <v>18</v>
      </c>
      <c r="B16" t="s">
        <v>9</v>
      </c>
      <c r="C16">
        <v>48362</v>
      </c>
      <c r="D16" s="3">
        <f t="shared" si="0"/>
        <v>2.469753662984489</v>
      </c>
      <c r="E16" s="3">
        <f t="shared" si="1"/>
        <v>2.4710395513480812</v>
      </c>
      <c r="F16" s="3">
        <f t="shared" si="2"/>
        <v>2.4743544483840108</v>
      </c>
      <c r="H16" t="s">
        <v>45</v>
      </c>
      <c r="I16" t="s">
        <v>15</v>
      </c>
      <c r="J16">
        <v>16371</v>
      </c>
      <c r="K16" s="3">
        <f t="shared" si="3"/>
        <v>2.2131735944096782</v>
      </c>
      <c r="L16" s="3">
        <f t="shared" si="4"/>
        <v>2.2139368072572663</v>
      </c>
      <c r="M16" s="3">
        <f t="shared" si="5"/>
        <v>2.2154258378385694</v>
      </c>
    </row>
    <row r="17" spans="1:13">
      <c r="A17" t="s">
        <v>46</v>
      </c>
      <c r="B17" t="s">
        <v>9</v>
      </c>
      <c r="C17">
        <v>47917</v>
      </c>
      <c r="D17" s="3">
        <f t="shared" si="0"/>
        <v>2.447028374947847</v>
      </c>
      <c r="E17" s="3">
        <f t="shared" si="1"/>
        <v>2.448302431287912</v>
      </c>
      <c r="F17" s="3">
        <f t="shared" si="2"/>
        <v>2.4515868265004888</v>
      </c>
      <c r="H17" t="s">
        <v>23</v>
      </c>
      <c r="I17" t="s">
        <v>24</v>
      </c>
      <c r="J17">
        <v>16116</v>
      </c>
      <c r="K17" s="3">
        <f t="shared" si="3"/>
        <v>2.1787004854624872</v>
      </c>
      <c r="L17" s="3">
        <f t="shared" si="4"/>
        <v>2.1794518102594895</v>
      </c>
      <c r="M17" s="3">
        <f t="shared" si="5"/>
        <v>2.1809176472180307</v>
      </c>
    </row>
    <row r="18" spans="1:13">
      <c r="A18" t="s">
        <v>31</v>
      </c>
      <c r="B18" t="s">
        <v>9</v>
      </c>
      <c r="C18">
        <v>46693</v>
      </c>
      <c r="D18" s="3">
        <f t="shared" si="0"/>
        <v>2.3845210658313296</v>
      </c>
      <c r="E18" s="3">
        <f t="shared" si="1"/>
        <v>2.3857625774594924</v>
      </c>
      <c r="F18" s="3">
        <f t="shared" si="2"/>
        <v>2.3889630755219922</v>
      </c>
      <c r="H18" t="s">
        <v>27</v>
      </c>
      <c r="I18" t="s">
        <v>9</v>
      </c>
      <c r="J18">
        <v>13364</v>
      </c>
      <c r="K18" s="3">
        <f t="shared" si="3"/>
        <v>1.8066612861578977</v>
      </c>
      <c r="L18" s="3">
        <f t="shared" si="4"/>
        <v>1.8072843132481893</v>
      </c>
      <c r="M18" s="3">
        <f t="shared" si="5"/>
        <v>1.8084998409916706</v>
      </c>
    </row>
    <row r="19" spans="1:13">
      <c r="A19" t="s">
        <v>35</v>
      </c>
      <c r="B19" t="s">
        <v>9</v>
      </c>
      <c r="C19">
        <v>40250</v>
      </c>
      <c r="D19" s="3">
        <f t="shared" si="0"/>
        <v>2.0554895358985501</v>
      </c>
      <c r="E19" s="3">
        <f t="shared" si="1"/>
        <v>2.0565597357793366</v>
      </c>
      <c r="F19" s="3">
        <f t="shared" si="2"/>
        <v>2.059318608565742</v>
      </c>
      <c r="H19" t="s">
        <v>47</v>
      </c>
      <c r="I19" t="s">
        <v>9</v>
      </c>
      <c r="J19">
        <v>11631</v>
      </c>
      <c r="K19" s="3">
        <f t="shared" si="3"/>
        <v>1.5723793339795351</v>
      </c>
      <c r="L19" s="3">
        <f t="shared" si="4"/>
        <v>1.5729215689456517</v>
      </c>
      <c r="M19" s="3">
        <f t="shared" si="5"/>
        <v>1.5739794710097368</v>
      </c>
    </row>
    <row r="20" spans="1:13">
      <c r="A20" t="s">
        <v>34</v>
      </c>
      <c r="B20" t="s">
        <v>9</v>
      </c>
      <c r="C20">
        <v>29483</v>
      </c>
      <c r="D20" s="3">
        <f t="shared" si="0"/>
        <v>1.5056397015378125</v>
      </c>
      <c r="E20" s="3">
        <f t="shared" si="1"/>
        <v>1.5064236196268863</v>
      </c>
      <c r="F20" s="3">
        <f t="shared" si="2"/>
        <v>1.5084444853750008</v>
      </c>
      <c r="H20" t="s">
        <v>17</v>
      </c>
      <c r="I20" t="s">
        <v>9</v>
      </c>
      <c r="J20">
        <v>11452</v>
      </c>
      <c r="K20" s="3">
        <f t="shared" si="3"/>
        <v>1.5481805633852324</v>
      </c>
      <c r="L20" s="3">
        <f t="shared" si="4"/>
        <v>1.5487144534060358</v>
      </c>
      <c r="M20" s="3">
        <f t="shared" si="5"/>
        <v>1.549756074456496</v>
      </c>
    </row>
    <row r="21" spans="1:13">
      <c r="A21" t="s">
        <v>12</v>
      </c>
      <c r="B21" t="s">
        <v>9</v>
      </c>
      <c r="C21">
        <v>27464</v>
      </c>
      <c r="D21" s="3">
        <f t="shared" si="0"/>
        <v>1.4025332823333612</v>
      </c>
      <c r="E21" s="3">
        <f t="shared" si="1"/>
        <v>1.4032635176010857</v>
      </c>
      <c r="F21" s="3">
        <f t="shared" si="2"/>
        <v>1.4051459941776283</v>
      </c>
      <c r="H21" t="s">
        <v>48</v>
      </c>
      <c r="I21" t="s">
        <v>15</v>
      </c>
      <c r="J21">
        <v>10332</v>
      </c>
      <c r="K21" s="3">
        <f t="shared" si="3"/>
        <v>1.3967692613426668</v>
      </c>
      <c r="L21" s="3">
        <f t="shared" si="4"/>
        <v>1.3972509371805066</v>
      </c>
      <c r="M21" s="3">
        <f t="shared" si="5"/>
        <v>1.398190688201582</v>
      </c>
    </row>
    <row r="22" spans="1:13">
      <c r="A22" t="s">
        <v>23</v>
      </c>
      <c r="B22" t="s">
        <v>24</v>
      </c>
      <c r="C22">
        <v>27414</v>
      </c>
      <c r="D22" s="3">
        <f t="shared" si="0"/>
        <v>1.3999798791831766</v>
      </c>
      <c r="E22" s="3">
        <f t="shared" si="1"/>
        <v>1.4007087850100555</v>
      </c>
      <c r="F22" s="3">
        <f t="shared" si="2"/>
        <v>1.402587834415435</v>
      </c>
      <c r="H22" t="s">
        <v>37</v>
      </c>
      <c r="I22" t="s">
        <v>9</v>
      </c>
      <c r="J22">
        <v>9739</v>
      </c>
      <c r="K22" s="3">
        <f t="shared" si="3"/>
        <v>1.3166023844576298</v>
      </c>
      <c r="L22" s="3">
        <f t="shared" si="4"/>
        <v>1.3170564147503827</v>
      </c>
      <c r="M22" s="3">
        <f t="shared" si="5"/>
        <v>1.3179422292291141</v>
      </c>
    </row>
    <row r="23" spans="1:13">
      <c r="A23" t="s">
        <v>49</v>
      </c>
      <c r="B23" t="s">
        <v>9</v>
      </c>
      <c r="C23">
        <v>26679</v>
      </c>
      <c r="D23" s="3">
        <f t="shared" si="0"/>
        <v>1.3624448528754638</v>
      </c>
      <c r="E23" s="3">
        <f t="shared" si="1"/>
        <v>1.363154215921911</v>
      </c>
      <c r="F23" s="3">
        <f t="shared" si="2"/>
        <v>1.364982885911191</v>
      </c>
      <c r="H23" t="s">
        <v>40</v>
      </c>
      <c r="I23" t="s">
        <v>9</v>
      </c>
      <c r="J23">
        <v>8644</v>
      </c>
      <c r="K23" s="3">
        <f t="shared" si="3"/>
        <v>1.1685707989785143</v>
      </c>
      <c r="L23" s="3">
        <f t="shared" si="4"/>
        <v>1.168973780583459</v>
      </c>
      <c r="M23" s="3">
        <f t="shared" si="5"/>
        <v>1.1697599989173901</v>
      </c>
    </row>
    <row r="24" spans="1:13">
      <c r="A24" t="s">
        <v>32</v>
      </c>
      <c r="B24" t="s">
        <v>9</v>
      </c>
      <c r="C24">
        <v>26547</v>
      </c>
      <c r="D24" s="3">
        <f t="shared" si="0"/>
        <v>1.3557038685589768</v>
      </c>
      <c r="E24" s="3">
        <f t="shared" si="1"/>
        <v>1.3564097218815911</v>
      </c>
      <c r="F24" s="3">
        <f t="shared" si="2"/>
        <v>1.3582293441390001</v>
      </c>
      <c r="H24" t="s">
        <v>26</v>
      </c>
      <c r="I24" t="s">
        <v>9</v>
      </c>
      <c r="J24">
        <v>8305</v>
      </c>
      <c r="K24" s="3">
        <f t="shared" si="3"/>
        <v>1.1227418423781308</v>
      </c>
      <c r="L24" s="3">
        <f t="shared" si="4"/>
        <v>1.1231290198687678</v>
      </c>
      <c r="M24" s="3">
        <f t="shared" si="5"/>
        <v>1.1238844043277332</v>
      </c>
    </row>
    <row r="25" spans="1:13">
      <c r="A25" t="s">
        <v>50</v>
      </c>
      <c r="B25" t="s">
        <v>9</v>
      </c>
      <c r="C25">
        <v>26002</v>
      </c>
      <c r="D25" s="3">
        <f t="shared" si="0"/>
        <v>1.3278717742219652</v>
      </c>
      <c r="E25" s="3">
        <f t="shared" si="1"/>
        <v>1.3285631366393618</v>
      </c>
      <c r="F25" s="3">
        <f t="shared" si="2"/>
        <v>1.3303454027310913</v>
      </c>
      <c r="K25" s="3"/>
      <c r="L25" s="3"/>
      <c r="M25" s="3"/>
    </row>
    <row r="26" spans="1:13">
      <c r="A26" t="s">
        <v>38</v>
      </c>
      <c r="B26" t="s">
        <v>9</v>
      </c>
      <c r="C26">
        <v>25861</v>
      </c>
      <c r="D26" s="3">
        <f t="shared" si="0"/>
        <v>1.320671177338445</v>
      </c>
      <c r="E26" s="3">
        <f t="shared" si="1"/>
        <v>1.3213587907326565</v>
      </c>
      <c r="F26" s="3">
        <f t="shared" si="2"/>
        <v>1.3231313922017058</v>
      </c>
    </row>
    <row r="27" spans="1:13">
      <c r="A27" t="s">
        <v>51</v>
      </c>
      <c r="B27" t="s">
        <v>9</v>
      </c>
      <c r="C27">
        <v>21561</v>
      </c>
      <c r="D27" s="3">
        <f t="shared" si="0"/>
        <v>1.101078506422575</v>
      </c>
      <c r="E27" s="3">
        <f t="shared" si="1"/>
        <v>1.1016517879040564</v>
      </c>
      <c r="F27" s="3">
        <f t="shared" si="2"/>
        <v>1.1031296526530674</v>
      </c>
    </row>
    <row r="28" spans="1:13">
      <c r="A28" t="s">
        <v>22</v>
      </c>
      <c r="B28" t="s">
        <v>9</v>
      </c>
      <c r="C28">
        <v>20428</v>
      </c>
      <c r="D28" s="3">
        <f t="shared" si="0"/>
        <v>1.0432183910393933</v>
      </c>
      <c r="E28" s="3">
        <f t="shared" si="1"/>
        <v>1.0437615473913113</v>
      </c>
      <c r="F28" s="3">
        <f t="shared" si="2"/>
        <v>1.0451617524417633</v>
      </c>
    </row>
    <row r="29" spans="1:13">
      <c r="A29" t="s">
        <v>52</v>
      </c>
      <c r="B29" t="s">
        <v>9</v>
      </c>
      <c r="C29">
        <v>19800</v>
      </c>
      <c r="D29" s="3">
        <f t="shared" si="0"/>
        <v>1.0111476474730756</v>
      </c>
      <c r="E29" s="3">
        <f t="shared" si="1"/>
        <v>1.0116741060479717</v>
      </c>
      <c r="F29" s="3">
        <f t="shared" si="2"/>
        <v>1.0130312658286134</v>
      </c>
    </row>
    <row r="30" spans="1:13">
      <c r="A30" s="1" t="s">
        <v>44</v>
      </c>
      <c r="B30" s="1" t="s">
        <v>9</v>
      </c>
      <c r="C30">
        <v>19506</v>
      </c>
      <c r="D30" s="3">
        <f t="shared" si="0"/>
        <v>0.99613363694999058</v>
      </c>
      <c r="E30" s="3">
        <f t="shared" si="1"/>
        <v>0.99665227841271398</v>
      </c>
      <c r="F30" s="3">
        <f t="shared" si="2"/>
        <v>0.99798928642691587</v>
      </c>
    </row>
  </sheetData>
  <sheetProtection password="DA61" sheet="1" objects="1" scenarios="1"/>
  <mergeCells count="2">
    <mergeCell ref="A4:F4"/>
    <mergeCell ref="H4:M4"/>
  </mergeCells>
  <pageMargins left="0.78749999999999998" right="0.78749999999999998" top="1.0527777777777778" bottom="1.0527777777777778" header="0.78749999999999998" footer="0.78749999999999998"/>
  <pageSetup orientation="portrait"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D5" sqref="D5"/>
    </sheetView>
  </sheetViews>
  <sheetFormatPr baseColWidth="10" defaultColWidth="11.5" defaultRowHeight="12" x14ac:dyDescent="0"/>
  <cols>
    <col min="1" max="1" width="19.6640625" customWidth="1"/>
    <col min="3" max="3" width="6.5" customWidth="1"/>
    <col min="7" max="7" width="3.33203125" customWidth="1"/>
    <col min="8" max="8" width="19.6640625" customWidth="1"/>
    <col min="10" max="10" width="7.1640625" customWidth="1"/>
  </cols>
  <sheetData>
    <row r="1" spans="1:13">
      <c r="A1" t="s">
        <v>73</v>
      </c>
    </row>
    <row r="2" spans="1:13">
      <c r="A2" t="s">
        <v>74</v>
      </c>
    </row>
    <row r="4" spans="1:13">
      <c r="A4" s="5" t="s">
        <v>0</v>
      </c>
      <c r="B4" s="5"/>
      <c r="C4" s="5"/>
      <c r="D4" s="5"/>
      <c r="E4" s="5"/>
      <c r="F4" s="5"/>
      <c r="H4" s="5" t="s">
        <v>1</v>
      </c>
      <c r="I4" s="5"/>
      <c r="J4" s="5"/>
      <c r="K4" s="5"/>
      <c r="L4" s="5"/>
      <c r="M4" s="5"/>
    </row>
    <row r="5" spans="1:13" ht="36">
      <c r="A5" s="1" t="s">
        <v>2</v>
      </c>
      <c r="B5" s="1" t="s">
        <v>3</v>
      </c>
      <c r="C5" s="1" t="s">
        <v>4</v>
      </c>
      <c r="D5" s="2" t="s">
        <v>5</v>
      </c>
      <c r="E5" s="2" t="s">
        <v>6</v>
      </c>
      <c r="F5" s="2" t="s">
        <v>7</v>
      </c>
      <c r="H5" s="1" t="s">
        <v>2</v>
      </c>
      <c r="I5" s="1" t="s">
        <v>3</v>
      </c>
      <c r="J5" s="1" t="s">
        <v>4</v>
      </c>
      <c r="K5" s="2" t="s">
        <v>5</v>
      </c>
      <c r="L5" s="2" t="s">
        <v>6</v>
      </c>
      <c r="M5" s="2" t="s">
        <v>7</v>
      </c>
    </row>
    <row r="6" spans="1:13">
      <c r="A6" t="s">
        <v>11</v>
      </c>
      <c r="B6" t="s">
        <v>9</v>
      </c>
      <c r="C6">
        <v>435106</v>
      </c>
      <c r="D6" s="3">
        <f t="shared" ref="D6:D27" si="0">$C6/1668834*100</f>
        <v>26.072455379025115</v>
      </c>
      <c r="E6" s="3">
        <f t="shared" ref="E6:E27" si="1">$C6/1665092*100</f>
        <v>26.131048614731199</v>
      </c>
      <c r="F6" s="3">
        <f t="shared" ref="F6:F27" si="2">$C6/1659881*100</f>
        <v>26.213083949994004</v>
      </c>
      <c r="H6" t="s">
        <v>53</v>
      </c>
      <c r="I6" t="s">
        <v>9</v>
      </c>
      <c r="J6">
        <v>182541</v>
      </c>
      <c r="K6" s="3">
        <f t="shared" ref="K6:K22" si="3">$J6/666546*100</f>
        <v>27.386106885346244</v>
      </c>
      <c r="L6" s="3">
        <f t="shared" ref="L6:L22" si="4">$J6/666085*100</f>
        <v>27.405060915648903</v>
      </c>
      <c r="M6" s="3">
        <f t="shared" ref="M6:M22" si="5">$J6/665559*100</f>
        <v>27.426719494440011</v>
      </c>
    </row>
    <row r="7" spans="1:13">
      <c r="A7" t="s">
        <v>8</v>
      </c>
      <c r="B7" t="s">
        <v>9</v>
      </c>
      <c r="C7">
        <v>203756</v>
      </c>
      <c r="D7" s="3">
        <f t="shared" si="0"/>
        <v>12.209482788581729</v>
      </c>
      <c r="E7" s="3">
        <f t="shared" si="1"/>
        <v>12.236921443379705</v>
      </c>
      <c r="F7" s="3">
        <f t="shared" si="2"/>
        <v>12.275337810361105</v>
      </c>
      <c r="H7" t="s">
        <v>12</v>
      </c>
      <c r="I7" t="s">
        <v>9</v>
      </c>
      <c r="J7">
        <v>122020</v>
      </c>
      <c r="K7" s="3">
        <f t="shared" si="3"/>
        <v>18.306313442733135</v>
      </c>
      <c r="L7" s="3">
        <f t="shared" si="4"/>
        <v>18.318983312940539</v>
      </c>
      <c r="M7" s="3">
        <f t="shared" si="5"/>
        <v>18.333461045527145</v>
      </c>
    </row>
    <row r="8" spans="1:13">
      <c r="A8" t="s">
        <v>54</v>
      </c>
      <c r="B8" t="s">
        <v>9</v>
      </c>
      <c r="C8">
        <v>112173</v>
      </c>
      <c r="D8" s="3">
        <f t="shared" si="0"/>
        <v>6.7216391804097952</v>
      </c>
      <c r="E8" s="3">
        <f t="shared" si="1"/>
        <v>6.7367448765593734</v>
      </c>
      <c r="F8" s="3">
        <f t="shared" si="2"/>
        <v>6.7578940899980182</v>
      </c>
      <c r="H8" t="s">
        <v>55</v>
      </c>
      <c r="I8" t="s">
        <v>9</v>
      </c>
      <c r="J8">
        <v>95549</v>
      </c>
      <c r="K8" s="3">
        <f t="shared" si="3"/>
        <v>14.334944624977119</v>
      </c>
      <c r="L8" s="3">
        <f t="shared" si="4"/>
        <v>14.344865895493818</v>
      </c>
      <c r="M8" s="3">
        <f t="shared" si="5"/>
        <v>14.356202831003712</v>
      </c>
    </row>
    <row r="9" spans="1:13">
      <c r="A9" t="s">
        <v>56</v>
      </c>
      <c r="B9" t="s">
        <v>9</v>
      </c>
      <c r="C9">
        <v>79500</v>
      </c>
      <c r="D9" s="3">
        <f t="shared" si="0"/>
        <v>4.7638051477858188</v>
      </c>
      <c r="E9" s="3">
        <f t="shared" si="1"/>
        <v>4.7745109579530745</v>
      </c>
      <c r="F9" s="3">
        <f t="shared" si="2"/>
        <v>4.7894999701785856</v>
      </c>
      <c r="H9" t="s">
        <v>14</v>
      </c>
      <c r="I9" t="s">
        <v>15</v>
      </c>
      <c r="J9">
        <v>25382</v>
      </c>
      <c r="K9" s="3">
        <f t="shared" si="3"/>
        <v>3.8079892460535358</v>
      </c>
      <c r="L9" s="3">
        <f t="shared" si="4"/>
        <v>3.8106247701119229</v>
      </c>
      <c r="M9" s="3">
        <f t="shared" si="5"/>
        <v>3.813636356806835</v>
      </c>
    </row>
    <row r="10" spans="1:13">
      <c r="A10" t="s">
        <v>13</v>
      </c>
      <c r="B10" t="s">
        <v>9</v>
      </c>
      <c r="C10">
        <v>61548</v>
      </c>
      <c r="D10" s="3">
        <f t="shared" si="0"/>
        <v>3.6880840155461838</v>
      </c>
      <c r="E10" s="3">
        <f t="shared" si="1"/>
        <v>3.6963723325798212</v>
      </c>
      <c r="F10" s="3">
        <f t="shared" si="2"/>
        <v>3.7079766561578813</v>
      </c>
      <c r="H10" t="s">
        <v>57</v>
      </c>
      <c r="I10" t="s">
        <v>9</v>
      </c>
      <c r="J10">
        <v>17401</v>
      </c>
      <c r="K10" s="3">
        <f t="shared" si="3"/>
        <v>2.6106225226766044</v>
      </c>
      <c r="L10" s="3">
        <f t="shared" si="4"/>
        <v>2.6124293446031661</v>
      </c>
      <c r="M10" s="3">
        <f t="shared" si="5"/>
        <v>2.6144939817506785</v>
      </c>
    </row>
    <row r="11" spans="1:13">
      <c r="A11" s="1" t="s">
        <v>58</v>
      </c>
      <c r="B11" t="s">
        <v>29</v>
      </c>
      <c r="C11">
        <v>51540</v>
      </c>
      <c r="D11" s="3">
        <f t="shared" si="0"/>
        <v>3.0883838656211462</v>
      </c>
      <c r="E11" s="3">
        <f t="shared" si="1"/>
        <v>3.0953244625522194</v>
      </c>
      <c r="F11" s="3">
        <f t="shared" si="2"/>
        <v>3.1050418674591733</v>
      </c>
      <c r="H11" t="s">
        <v>59</v>
      </c>
      <c r="I11" t="s">
        <v>15</v>
      </c>
      <c r="J11">
        <v>17329</v>
      </c>
      <c r="K11" s="3">
        <f t="shared" si="3"/>
        <v>2.5998205675227219</v>
      </c>
      <c r="L11" s="3">
        <f t="shared" si="4"/>
        <v>2.6016199133744191</v>
      </c>
      <c r="M11" s="3">
        <f t="shared" si="5"/>
        <v>2.6036760076867718</v>
      </c>
    </row>
    <row r="12" spans="1:13">
      <c r="A12" t="s">
        <v>31</v>
      </c>
      <c r="B12" t="s">
        <v>9</v>
      </c>
      <c r="C12">
        <v>46334</v>
      </c>
      <c r="D12" s="3">
        <f t="shared" si="0"/>
        <v>2.7764295310378384</v>
      </c>
      <c r="E12" s="3">
        <f t="shared" si="1"/>
        <v>2.7826690657333049</v>
      </c>
      <c r="F12" s="3">
        <f t="shared" si="2"/>
        <v>2.7914049260157805</v>
      </c>
      <c r="H12" t="s">
        <v>60</v>
      </c>
      <c r="I12" t="s">
        <v>24</v>
      </c>
      <c r="J12">
        <v>16425</v>
      </c>
      <c r="K12" s="3">
        <f t="shared" si="3"/>
        <v>2.4641960194795258</v>
      </c>
      <c r="L12" s="3">
        <f t="shared" si="4"/>
        <v>2.465901499057928</v>
      </c>
      <c r="M12" s="3">
        <f t="shared" si="5"/>
        <v>2.4678503333288258</v>
      </c>
    </row>
    <row r="13" spans="1:13">
      <c r="A13" t="s">
        <v>55</v>
      </c>
      <c r="B13" t="s">
        <v>9</v>
      </c>
      <c r="C13">
        <v>42202</v>
      </c>
      <c r="D13" s="3">
        <f t="shared" si="0"/>
        <v>2.5288315075076371</v>
      </c>
      <c r="E13" s="3">
        <f t="shared" si="1"/>
        <v>2.5345146094029642</v>
      </c>
      <c r="F13" s="3">
        <f t="shared" si="2"/>
        <v>2.5424714181317816</v>
      </c>
      <c r="H13" t="s">
        <v>61</v>
      </c>
      <c r="I13" t="s">
        <v>15</v>
      </c>
      <c r="J13">
        <v>16153</v>
      </c>
      <c r="K13" s="3">
        <f t="shared" si="3"/>
        <v>2.4233886333426349</v>
      </c>
      <c r="L13" s="3">
        <f t="shared" si="4"/>
        <v>2.4250658699715504</v>
      </c>
      <c r="M13" s="3">
        <f t="shared" si="5"/>
        <v>2.4269824313096211</v>
      </c>
    </row>
    <row r="14" spans="1:13">
      <c r="A14" t="s">
        <v>20</v>
      </c>
      <c r="B14" t="s">
        <v>9</v>
      </c>
      <c r="C14">
        <v>42159</v>
      </c>
      <c r="D14" s="3">
        <f t="shared" si="0"/>
        <v>2.5262548581824196</v>
      </c>
      <c r="E14" s="3">
        <f t="shared" si="1"/>
        <v>2.5319321695137562</v>
      </c>
      <c r="F14" s="3">
        <f t="shared" si="2"/>
        <v>2.5398808709781004</v>
      </c>
      <c r="H14" t="s">
        <v>8</v>
      </c>
      <c r="I14" t="s">
        <v>9</v>
      </c>
      <c r="J14">
        <v>14872</v>
      </c>
      <c r="K14" s="3">
        <f t="shared" si="3"/>
        <v>2.2312038478964693</v>
      </c>
      <c r="L14" s="3">
        <f t="shared" si="4"/>
        <v>2.232748072693425</v>
      </c>
      <c r="M14" s="3">
        <f t="shared" si="5"/>
        <v>2.2345126427559392</v>
      </c>
    </row>
    <row r="15" spans="1:13">
      <c r="A15" t="s">
        <v>18</v>
      </c>
      <c r="B15" t="s">
        <v>9</v>
      </c>
      <c r="C15">
        <v>38254</v>
      </c>
      <c r="D15" s="3">
        <f t="shared" si="0"/>
        <v>2.2922591462062734</v>
      </c>
      <c r="E15" s="3">
        <f t="shared" si="1"/>
        <v>2.2974105935287663</v>
      </c>
      <c r="F15" s="3">
        <f t="shared" si="2"/>
        <v>2.3046230422542338</v>
      </c>
      <c r="H15" t="s">
        <v>62</v>
      </c>
      <c r="I15" t="s">
        <v>15</v>
      </c>
      <c r="J15">
        <v>13719</v>
      </c>
      <c r="K15" s="3">
        <f t="shared" si="3"/>
        <v>2.0582225382794284</v>
      </c>
      <c r="L15" s="3">
        <f t="shared" si="4"/>
        <v>2.0596470420441837</v>
      </c>
      <c r="M15" s="3">
        <f t="shared" si="5"/>
        <v>2.0612748080936476</v>
      </c>
    </row>
    <row r="16" spans="1:13">
      <c r="A16" t="s">
        <v>25</v>
      </c>
      <c r="B16" t="s">
        <v>9</v>
      </c>
      <c r="C16">
        <v>34975</v>
      </c>
      <c r="D16" s="3">
        <f t="shared" si="0"/>
        <v>2.0957746546391074</v>
      </c>
      <c r="E16" s="3">
        <f t="shared" si="1"/>
        <v>2.1004845377913051</v>
      </c>
      <c r="F16" s="3">
        <f t="shared" si="2"/>
        <v>2.1070787604653587</v>
      </c>
      <c r="H16" t="s">
        <v>11</v>
      </c>
      <c r="I16" t="s">
        <v>9</v>
      </c>
      <c r="J16">
        <v>13470</v>
      </c>
      <c r="K16" s="3">
        <f t="shared" si="3"/>
        <v>2.0208657767055835</v>
      </c>
      <c r="L16" s="3">
        <f t="shared" si="4"/>
        <v>2.0222644257114331</v>
      </c>
      <c r="M16" s="3">
        <f t="shared" si="5"/>
        <v>2.023862647789302</v>
      </c>
    </row>
    <row r="17" spans="1:13">
      <c r="A17" t="s">
        <v>53</v>
      </c>
      <c r="B17" t="s">
        <v>9</v>
      </c>
      <c r="C17">
        <v>32694</v>
      </c>
      <c r="D17" s="3">
        <f t="shared" si="0"/>
        <v>1.9590923962479194</v>
      </c>
      <c r="E17" s="3">
        <f t="shared" si="1"/>
        <v>1.9634951101800981</v>
      </c>
      <c r="F17" s="3">
        <f t="shared" si="2"/>
        <v>1.9696592707549518</v>
      </c>
      <c r="H17" t="s">
        <v>63</v>
      </c>
      <c r="I17" t="s">
        <v>9</v>
      </c>
      <c r="J17">
        <v>9930</v>
      </c>
      <c r="K17" s="3">
        <f t="shared" si="3"/>
        <v>1.4897696483063434</v>
      </c>
      <c r="L17" s="3">
        <f t="shared" si="4"/>
        <v>1.4908007236313683</v>
      </c>
      <c r="M17" s="3">
        <f t="shared" si="5"/>
        <v>1.4919789229805323</v>
      </c>
    </row>
    <row r="18" spans="1:13">
      <c r="A18" t="s">
        <v>60</v>
      </c>
      <c r="B18" t="s">
        <v>24</v>
      </c>
      <c r="C18">
        <v>27900</v>
      </c>
      <c r="D18" s="3">
        <f t="shared" si="0"/>
        <v>1.6718259575248349</v>
      </c>
      <c r="E18" s="3">
        <f t="shared" si="1"/>
        <v>1.6755830909042864</v>
      </c>
      <c r="F18" s="3">
        <f t="shared" si="2"/>
        <v>1.6808433857607865</v>
      </c>
      <c r="H18" t="s">
        <v>22</v>
      </c>
      <c r="I18" t="s">
        <v>9</v>
      </c>
      <c r="J18">
        <v>9291</v>
      </c>
      <c r="K18" s="3">
        <f t="shared" si="3"/>
        <v>1.3939022963156331</v>
      </c>
      <c r="L18" s="3">
        <f t="shared" si="4"/>
        <v>1.394867021476238</v>
      </c>
      <c r="M18" s="3">
        <f t="shared" si="5"/>
        <v>1.3959694031633558</v>
      </c>
    </row>
    <row r="19" spans="1:13">
      <c r="A19" t="s">
        <v>57</v>
      </c>
      <c r="B19" t="s">
        <v>9</v>
      </c>
      <c r="C19">
        <v>26590</v>
      </c>
      <c r="D19" s="3">
        <f t="shared" si="0"/>
        <v>1.5933280362216973</v>
      </c>
      <c r="E19" s="3">
        <f t="shared" si="1"/>
        <v>1.5969087593958771</v>
      </c>
      <c r="F19" s="3">
        <f t="shared" si="2"/>
        <v>1.6019220654974666</v>
      </c>
      <c r="H19" t="s">
        <v>13</v>
      </c>
      <c r="I19" t="s">
        <v>9</v>
      </c>
      <c r="J19">
        <v>8208</v>
      </c>
      <c r="K19" s="3">
        <f t="shared" si="3"/>
        <v>1.2314228875426452</v>
      </c>
      <c r="L19" s="3">
        <f t="shared" si="4"/>
        <v>1.2322751600771673</v>
      </c>
      <c r="M19" s="3">
        <f t="shared" si="5"/>
        <v>1.2332490432854188</v>
      </c>
    </row>
    <row r="20" spans="1:13">
      <c r="A20" t="s">
        <v>12</v>
      </c>
      <c r="B20" t="s">
        <v>9</v>
      </c>
      <c r="C20">
        <v>25573</v>
      </c>
      <c r="D20" s="3">
        <f t="shared" si="0"/>
        <v>1.5323872835764372</v>
      </c>
      <c r="E20" s="3">
        <f t="shared" si="1"/>
        <v>1.5358310531790436</v>
      </c>
      <c r="F20" s="3">
        <f t="shared" si="2"/>
        <v>1.5406526130487668</v>
      </c>
      <c r="H20" t="s">
        <v>39</v>
      </c>
      <c r="I20" t="s">
        <v>64</v>
      </c>
      <c r="J20">
        <v>8126</v>
      </c>
      <c r="K20" s="3">
        <f t="shared" si="3"/>
        <v>1.2191206608396119</v>
      </c>
      <c r="L20" s="3">
        <f t="shared" si="4"/>
        <v>1.2199644189555388</v>
      </c>
      <c r="M20" s="3">
        <f t="shared" si="5"/>
        <v>1.2209285728237467</v>
      </c>
    </row>
    <row r="21" spans="1:13">
      <c r="A21" t="s">
        <v>21</v>
      </c>
      <c r="B21" t="s">
        <v>9</v>
      </c>
      <c r="C21">
        <v>24925</v>
      </c>
      <c r="D21" s="3">
        <f t="shared" si="0"/>
        <v>1.493557777466183</v>
      </c>
      <c r="E21" s="3">
        <f t="shared" si="1"/>
        <v>1.4969142846161052</v>
      </c>
      <c r="F21" s="3">
        <f t="shared" si="2"/>
        <v>1.5016136698956131</v>
      </c>
      <c r="H21" t="s">
        <v>56</v>
      </c>
      <c r="I21" t="s">
        <v>9</v>
      </c>
      <c r="J21">
        <v>7030</v>
      </c>
      <c r="K21" s="3">
        <f t="shared" si="3"/>
        <v>1.0546908990527286</v>
      </c>
      <c r="L21" s="3">
        <f t="shared" si="4"/>
        <v>1.055420854695722</v>
      </c>
      <c r="M21" s="3">
        <f t="shared" si="5"/>
        <v>1.056254967628715</v>
      </c>
    </row>
    <row r="22" spans="1:13">
      <c r="A22" t="s">
        <v>65</v>
      </c>
      <c r="B22" t="s">
        <v>9</v>
      </c>
      <c r="C22">
        <v>24832</v>
      </c>
      <c r="D22" s="3">
        <f t="shared" si="0"/>
        <v>1.4879850242744335</v>
      </c>
      <c r="E22" s="3">
        <f t="shared" si="1"/>
        <v>1.4913290076464243</v>
      </c>
      <c r="F22" s="3">
        <f t="shared" si="2"/>
        <v>1.4960108586097438</v>
      </c>
      <c r="H22" t="s">
        <v>66</v>
      </c>
      <c r="I22" t="s">
        <v>9</v>
      </c>
      <c r="J22">
        <v>6745</v>
      </c>
      <c r="K22" s="3">
        <f t="shared" si="3"/>
        <v>1.0119331599019423</v>
      </c>
      <c r="L22" s="3">
        <f t="shared" si="4"/>
        <v>1.0126335227485981</v>
      </c>
      <c r="M22" s="3">
        <f t="shared" si="5"/>
        <v>1.0134338202924158</v>
      </c>
    </row>
    <row r="23" spans="1:13">
      <c r="A23" t="s">
        <v>67</v>
      </c>
      <c r="B23" t="s">
        <v>9</v>
      </c>
      <c r="C23">
        <v>24326</v>
      </c>
      <c r="D23" s="3">
        <f t="shared" si="0"/>
        <v>1.4576644531451302</v>
      </c>
      <c r="E23" s="3">
        <f t="shared" si="1"/>
        <v>1.4609402963920313</v>
      </c>
      <c r="F23" s="3">
        <f t="shared" si="2"/>
        <v>1.4655267455920031</v>
      </c>
    </row>
    <row r="24" spans="1:13">
      <c r="A24" t="s">
        <v>26</v>
      </c>
      <c r="B24" t="s">
        <v>9</v>
      </c>
      <c r="C24">
        <v>22123</v>
      </c>
      <c r="D24" s="3">
        <f t="shared" si="0"/>
        <v>1.3256561167857319</v>
      </c>
      <c r="E24" s="3">
        <f t="shared" si="1"/>
        <v>1.3286352946263629</v>
      </c>
      <c r="F24" s="3">
        <f t="shared" si="2"/>
        <v>1.3328063879278091</v>
      </c>
    </row>
    <row r="25" spans="1:13">
      <c r="A25" t="s">
        <v>32</v>
      </c>
      <c r="B25" t="s">
        <v>9</v>
      </c>
      <c r="C25">
        <v>21624</v>
      </c>
      <c r="D25" s="3">
        <f t="shared" si="0"/>
        <v>1.2957550001977429</v>
      </c>
      <c r="E25" s="3">
        <f t="shared" si="1"/>
        <v>1.2986669805632363</v>
      </c>
      <c r="F25" s="3">
        <f t="shared" si="2"/>
        <v>1.3027439918885753</v>
      </c>
    </row>
    <row r="26" spans="1:13">
      <c r="A26" t="s">
        <v>68</v>
      </c>
      <c r="B26" t="s">
        <v>9</v>
      </c>
      <c r="C26">
        <v>21561</v>
      </c>
      <c r="D26" s="3">
        <f t="shared" si="0"/>
        <v>1.2919799093259126</v>
      </c>
      <c r="E26" s="3">
        <f t="shared" si="1"/>
        <v>1.2948834058418395</v>
      </c>
      <c r="F26" s="3">
        <f t="shared" si="2"/>
        <v>1.2989485390820186</v>
      </c>
    </row>
    <row r="27" spans="1:13">
      <c r="A27" t="s">
        <v>35</v>
      </c>
      <c r="B27" t="s">
        <v>9</v>
      </c>
      <c r="C27">
        <v>16746</v>
      </c>
      <c r="D27" s="3">
        <f t="shared" si="0"/>
        <v>1.0034551069788846</v>
      </c>
      <c r="E27" s="3">
        <f t="shared" si="1"/>
        <v>1.0057101949922287</v>
      </c>
      <c r="F27" s="3">
        <f t="shared" si="2"/>
        <v>1.0088675031523344</v>
      </c>
    </row>
  </sheetData>
  <sheetProtection password="DA61" sheet="1" objects="1" scenarios="1"/>
  <mergeCells count="2">
    <mergeCell ref="A4:F4"/>
    <mergeCell ref="H4:M4"/>
  </mergeCells>
  <pageMargins left="0.78749999999999998" right="0.78749999999999998" top="1.0527777777777778" bottom="1.0527777777777778" header="0.78749999999999998" footer="0.78749999999999998"/>
  <pageSetup orientation="portrait"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90% dominants</vt:lpstr>
      <vt:lpstr>95% dominants</vt:lpstr>
      <vt:lpstr>97% dominants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Beth Parada</cp:lastModifiedBy>
  <dcterms:modified xsi:type="dcterms:W3CDTF">2017-08-08T21:54:07Z</dcterms:modified>
</cp:coreProperties>
</file>